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reis-my.sharepoint.com/personal/glenn_esterson_marcusmillichap_com/Documents/MHP Expert Team/1. Sales Folder/Agape Resort RV - Fancy Gap, VA/"/>
    </mc:Choice>
  </mc:AlternateContent>
  <xr:revisionPtr revIDLastSave="0" documentId="13_ncr:1_{38AB0CB2-A206-5746-A168-0F898375D45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2017 - 2019 Lot Sales" sheetId="1" r:id="rId1"/>
    <sheet name="2019 Grayson County by Month" sheetId="2" r:id="rId2"/>
  </sheets>
  <definedNames>
    <definedName name="_xlnm.Print_Area" localSheetId="1">'2019 Grayson County by Month'!$A$1:$H$31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5" i="1"/>
  <c r="G29" i="1"/>
  <c r="H29" i="1" s="1"/>
  <c r="G23" i="1"/>
  <c r="H23" i="1" s="1"/>
  <c r="F33" i="1" l="1"/>
  <c r="E33" i="1"/>
  <c r="F32" i="1"/>
  <c r="E32" i="1"/>
  <c r="F18" i="1"/>
  <c r="E18" i="1"/>
  <c r="K18" i="1" s="1"/>
  <c r="F11" i="1"/>
  <c r="E11" i="1"/>
  <c r="K11" i="1" s="1"/>
  <c r="K33" i="1" s="1"/>
  <c r="G6" i="1"/>
  <c r="H6" i="1" s="1"/>
  <c r="G7" i="1"/>
  <c r="H7" i="1" s="1"/>
  <c r="G8" i="1"/>
  <c r="H8" i="1" s="1"/>
  <c r="G9" i="1"/>
  <c r="H9" i="1" s="1"/>
  <c r="G10" i="1"/>
  <c r="H10" i="1" s="1"/>
  <c r="G5" i="1"/>
  <c r="H5" i="1" s="1"/>
  <c r="G26" i="1"/>
  <c r="H26" i="1" s="1"/>
  <c r="G20" i="1"/>
  <c r="H20" i="1" s="1"/>
  <c r="G21" i="1"/>
  <c r="H21" i="1" s="1"/>
  <c r="G22" i="1"/>
  <c r="H22" i="1" s="1"/>
  <c r="G24" i="1"/>
  <c r="H24" i="1" s="1"/>
  <c r="G25" i="1"/>
  <c r="H25" i="1" s="1"/>
  <c r="G27" i="1"/>
  <c r="H27" i="1" s="1"/>
  <c r="G28" i="1"/>
  <c r="H28" i="1" s="1"/>
  <c r="G30" i="1"/>
  <c r="H30" i="1" s="1"/>
  <c r="G31" i="1"/>
  <c r="H31" i="1" s="1"/>
  <c r="G17" i="1"/>
  <c r="H17" i="1" s="1"/>
  <c r="G16" i="1"/>
  <c r="H16" i="1" s="1"/>
  <c r="G15" i="1"/>
  <c r="H15" i="1" s="1"/>
  <c r="G14" i="1"/>
  <c r="H14" i="1" s="1"/>
  <c r="G13" i="1"/>
  <c r="G12" i="1"/>
  <c r="H33" i="1" l="1"/>
  <c r="G33" i="1"/>
  <c r="K34" i="1" s="1"/>
  <c r="G18" i="1"/>
  <c r="H32" i="1"/>
  <c r="G32" i="1"/>
  <c r="H11" i="1"/>
  <c r="H13" i="1"/>
  <c r="H18" i="1" s="1"/>
  <c r="G11" i="1"/>
</calcChain>
</file>

<file path=xl/sharedStrings.xml><?xml version="1.0" encoding="utf-8"?>
<sst xmlns="http://schemas.openxmlformats.org/spreadsheetml/2006/main" count="154" uniqueCount="116">
  <si>
    <t>Lot 10</t>
  </si>
  <si>
    <t>96C-1-10</t>
  </si>
  <si>
    <t>Lot 13</t>
  </si>
  <si>
    <t>96C-1-13</t>
  </si>
  <si>
    <t>Lot 23</t>
  </si>
  <si>
    <t>96C-1-23</t>
  </si>
  <si>
    <t>Lot 24</t>
  </si>
  <si>
    <t>96C-1-24</t>
  </si>
  <si>
    <t>96C-1-27</t>
  </si>
  <si>
    <t>Lot 28</t>
  </si>
  <si>
    <t>96C-1-28</t>
  </si>
  <si>
    <t>Lot 30</t>
  </si>
  <si>
    <t>96C-1-30</t>
  </si>
  <si>
    <t>Lot 34</t>
  </si>
  <si>
    <t>96C-1-34</t>
  </si>
  <si>
    <t>Lot 35</t>
  </si>
  <si>
    <t>96C-1-35</t>
  </si>
  <si>
    <t>Lot 36</t>
  </si>
  <si>
    <t>96C-1-36</t>
  </si>
  <si>
    <t>Lot 41</t>
  </si>
  <si>
    <t>96C-1-41</t>
  </si>
  <si>
    <t>Lot 46</t>
  </si>
  <si>
    <t>96C-1-46</t>
  </si>
  <si>
    <t>Lot 49</t>
  </si>
  <si>
    <t>96C-1-49</t>
  </si>
  <si>
    <t>Lot 50</t>
  </si>
  <si>
    <t>96C-1-50</t>
  </si>
  <si>
    <t>Lot 58</t>
  </si>
  <si>
    <t>96C-1-58</t>
  </si>
  <si>
    <t>96C-1-59</t>
  </si>
  <si>
    <t>Lot 60</t>
  </si>
  <si>
    <t>96C-1-60</t>
  </si>
  <si>
    <t>Lot 61</t>
  </si>
  <si>
    <t>96C-1-61</t>
  </si>
  <si>
    <t>Lot 67</t>
  </si>
  <si>
    <t>96C-1-67</t>
  </si>
  <si>
    <t>Lot 70</t>
  </si>
  <si>
    <t>96C-1-70</t>
  </si>
  <si>
    <t>Deer Creek Motorcoach Previous Sales</t>
  </si>
  <si>
    <t xml:space="preserve"> </t>
  </si>
  <si>
    <t>ACREAGE</t>
  </si>
  <si>
    <t>SQ. FT.</t>
  </si>
  <si>
    <t>$ SQ. FT. SOLD PRICE</t>
  </si>
  <si>
    <t xml:space="preserve">TAX LAND VALUE </t>
  </si>
  <si>
    <t>TAX BUILDING VALUE</t>
  </si>
  <si>
    <t>December 2019 Sales</t>
  </si>
  <si>
    <t>November 2019 Sales</t>
  </si>
  <si>
    <t>Grayson County, Virginia</t>
  </si>
  <si>
    <t>635-421</t>
  </si>
  <si>
    <t>Deed Book - Page</t>
  </si>
  <si>
    <t>DATE</t>
  </si>
  <si>
    <t>GRANTOR</t>
  </si>
  <si>
    <t>GRANTEE</t>
  </si>
  <si>
    <t>ACERAGE</t>
  </si>
  <si>
    <t>TAXID</t>
  </si>
  <si>
    <t>DISTRICT</t>
  </si>
  <si>
    <t>SALES PRICE</t>
  </si>
  <si>
    <t>Babb, Stephen M.</t>
  </si>
  <si>
    <t>Pashall, Wiliam H.</t>
  </si>
  <si>
    <t>O</t>
  </si>
  <si>
    <t>635-371</t>
  </si>
  <si>
    <t>Scholwinski, Charles</t>
  </si>
  <si>
    <t>Deercreekbr, LLC</t>
  </si>
  <si>
    <t>October 2019 Sales</t>
  </si>
  <si>
    <t>634-401</t>
  </si>
  <si>
    <t>Stevenson, Bruce M.</t>
  </si>
  <si>
    <t>Dunlap, Donovan C.</t>
  </si>
  <si>
    <t>634-399</t>
  </si>
  <si>
    <t>Cammarata, John W.</t>
  </si>
  <si>
    <t>August 2019 Sales</t>
  </si>
  <si>
    <t>September 2019 Sales</t>
  </si>
  <si>
    <t>July 2019 Sales</t>
  </si>
  <si>
    <t>631-195</t>
  </si>
  <si>
    <t>Pannier, Jay L.</t>
  </si>
  <si>
    <t>Buck, Charles F. Jr.</t>
  </si>
  <si>
    <t>631-650</t>
  </si>
  <si>
    <t>Heinefield, Karla</t>
  </si>
  <si>
    <t>Kunkel, Terry D.</t>
  </si>
  <si>
    <t>June 2019 Sales</t>
  </si>
  <si>
    <t>May 2019 Sales</t>
  </si>
  <si>
    <t>629-551</t>
  </si>
  <si>
    <t>Bakerner Deer Creek, LLC</t>
  </si>
  <si>
    <t>Causabon, Deborah</t>
  </si>
  <si>
    <t>629-274</t>
  </si>
  <si>
    <t>Wright, Robert D. Tr</t>
  </si>
  <si>
    <t>Kaufman, Kenneth T.</t>
  </si>
  <si>
    <t>629-166</t>
  </si>
  <si>
    <t>Newman, Cary</t>
  </si>
  <si>
    <t>Webster, Dianne R.</t>
  </si>
  <si>
    <t>April 2019 Sales</t>
  </si>
  <si>
    <t>March 2019 Sales</t>
  </si>
  <si>
    <t>628-10</t>
  </si>
  <si>
    <t>Loftin, Brenda S. Tr.</t>
  </si>
  <si>
    <t>Sharpe, John R.</t>
  </si>
  <si>
    <t>February 2019 Sales</t>
  </si>
  <si>
    <t>no sales</t>
  </si>
  <si>
    <t>January 2019 Sales</t>
  </si>
  <si>
    <t>632-130</t>
  </si>
  <si>
    <t>Amazon, Alan J.</t>
  </si>
  <si>
    <t>Carlson, Ronald L.</t>
  </si>
  <si>
    <t xml:space="preserve"> O</t>
  </si>
  <si>
    <t>2019 Sales</t>
  </si>
  <si>
    <t>633-42</t>
  </si>
  <si>
    <t>Holeman, Benjamin J.</t>
  </si>
  <si>
    <t>Webster, Terry W.</t>
  </si>
  <si>
    <t>AVERAGES</t>
  </si>
  <si>
    <t>LOT NUMBERS</t>
  </si>
  <si>
    <t>PARCEL ID</t>
  </si>
  <si>
    <t>SOLD DATE</t>
  </si>
  <si>
    <t>SOLD PRICE</t>
  </si>
  <si>
    <r>
      <t>Lot 27</t>
    </r>
    <r>
      <rPr>
        <b/>
        <sz val="12"/>
        <color theme="1"/>
        <rFont val="Calibri"/>
        <family val="2"/>
        <scheme val="minor"/>
      </rPr>
      <t>***</t>
    </r>
  </si>
  <si>
    <r>
      <t>Lot 59</t>
    </r>
    <r>
      <rPr>
        <b/>
        <sz val="12"/>
        <color theme="1"/>
        <rFont val="Calibri"/>
        <family val="2"/>
        <scheme val="minor"/>
      </rPr>
      <t>***</t>
    </r>
  </si>
  <si>
    <t>*** Possible sold as a co-ownership.</t>
  </si>
  <si>
    <t>****if you take out the possible co-ownership.</t>
  </si>
  <si>
    <t>ADJ (LESS BUILDING)</t>
  </si>
  <si>
    <t>Per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</si>
</sst>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_);_(* \(#,##0.000\);_(* &quot;-&quot;??_);_(@_)"/>
    <numFmt numFmtId="167" formatCode="0.0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4" fontId="0" fillId="0" borderId="0" xfId="2" applyFont="1"/>
    <xf numFmtId="14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44" fontId="3" fillId="0" borderId="0" xfId="2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3" borderId="0" xfId="1" applyNumberFormat="1" applyFont="1" applyFill="1" applyAlignment="1">
      <alignment horizontal="right"/>
    </xf>
    <xf numFmtId="44" fontId="0" fillId="3" borderId="0" xfId="2" applyFont="1" applyFill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65" fontId="0" fillId="3" borderId="1" xfId="1" applyNumberFormat="1" applyFont="1" applyFill="1" applyBorder="1" applyAlignment="1">
      <alignment horizontal="right"/>
    </xf>
    <xf numFmtId="44" fontId="0" fillId="3" borderId="1" xfId="2" applyFont="1" applyFill="1" applyBorder="1"/>
    <xf numFmtId="0" fontId="6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6" fontId="8" fillId="3" borderId="0" xfId="1" applyNumberFormat="1" applyFont="1" applyFill="1" applyAlignment="1">
      <alignment horizontal="center"/>
    </xf>
    <xf numFmtId="165" fontId="8" fillId="3" borderId="0" xfId="1" applyNumberFormat="1" applyFont="1" applyFill="1" applyAlignment="1">
      <alignment horizontal="center"/>
    </xf>
    <xf numFmtId="44" fontId="8" fillId="3" borderId="0" xfId="2" applyFont="1" applyFill="1" applyAlignment="1">
      <alignment horizontal="center"/>
    </xf>
    <xf numFmtId="0" fontId="6" fillId="3" borderId="0" xfId="0" applyFont="1" applyFill="1"/>
    <xf numFmtId="0" fontId="0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67" fontId="8" fillId="3" borderId="0" xfId="0" applyNumberFormat="1" applyFont="1" applyFill="1"/>
    <xf numFmtId="165" fontId="8" fillId="3" borderId="0" xfId="1" applyNumberFormat="1" applyFont="1" applyFill="1" applyAlignment="1">
      <alignment horizontal="right"/>
    </xf>
    <xf numFmtId="44" fontId="8" fillId="3" borderId="0" xfId="2" applyFont="1" applyFill="1"/>
    <xf numFmtId="44" fontId="6" fillId="3" borderId="0" xfId="2" applyFont="1" applyFill="1"/>
    <xf numFmtId="0" fontId="4" fillId="3" borderId="0" xfId="0" applyFont="1" applyFill="1" applyBorder="1" applyAlignment="1">
      <alignment horizontal="center"/>
    </xf>
    <xf numFmtId="165" fontId="8" fillId="3" borderId="0" xfId="0" applyNumberFormat="1" applyFont="1" applyFill="1"/>
    <xf numFmtId="44" fontId="8" fillId="3" borderId="0" xfId="0" applyNumberFormat="1" applyFont="1" applyFill="1"/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0" fillId="3" borderId="0" xfId="0" applyNumberFormat="1" applyFill="1"/>
    <xf numFmtId="0" fontId="0" fillId="3" borderId="0" xfId="0" applyFill="1" applyAlignment="1">
      <alignment horizontal="left"/>
    </xf>
    <xf numFmtId="0" fontId="0" fillId="3" borderId="0" xfId="0" applyFill="1" applyBorder="1"/>
    <xf numFmtId="0" fontId="6" fillId="3" borderId="0" xfId="0" applyFont="1" applyFill="1" applyBorder="1"/>
    <xf numFmtId="0" fontId="9" fillId="2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/>
    <xf numFmtId="165" fontId="6" fillId="3" borderId="0" xfId="1" applyNumberFormat="1" applyFont="1" applyFill="1" applyAlignment="1"/>
    <xf numFmtId="44" fontId="6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44" fontId="8" fillId="3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9"/>
  <sheetViews>
    <sheetView tabSelected="1" zoomScale="85" zoomScaleNormal="85" workbookViewId="0">
      <selection activeCell="A2" sqref="A2"/>
    </sheetView>
  </sheetViews>
  <sheetFormatPr defaultColWidth="11" defaultRowHeight="15.5" x14ac:dyDescent="0.35"/>
  <cols>
    <col min="1" max="1" width="11" style="41"/>
    <col min="2" max="2" width="15.83203125" style="11" bestFit="1" customWidth="1"/>
    <col min="3" max="3" width="13.33203125" style="11" bestFit="1" customWidth="1"/>
    <col min="4" max="4" width="14" style="11" bestFit="1" customWidth="1"/>
    <col min="5" max="5" width="15.6640625" style="12" bestFit="1" customWidth="1"/>
    <col min="6" max="6" width="11.1640625" style="8" bestFit="1" customWidth="1"/>
    <col min="7" max="7" width="11.33203125" style="8" bestFit="1" customWidth="1"/>
    <col min="8" max="8" width="18.6640625" style="8" bestFit="1" customWidth="1"/>
    <col min="9" max="9" width="16.1640625" style="8" bestFit="1" customWidth="1"/>
    <col min="10" max="10" width="19.1640625" style="8" bestFit="1" customWidth="1"/>
    <col min="11" max="11" width="19.1640625" style="8" customWidth="1"/>
    <col min="12" max="16384" width="11" style="8"/>
  </cols>
  <sheetData>
    <row r="2" spans="1:11" ht="21" x14ac:dyDescent="0.5">
      <c r="B2" s="50" t="s">
        <v>38</v>
      </c>
      <c r="C2" s="50"/>
      <c r="D2" s="50"/>
      <c r="E2" s="50"/>
      <c r="F2" s="50"/>
      <c r="G2" s="50"/>
      <c r="H2" s="50"/>
      <c r="I2" s="50"/>
      <c r="J2" s="50"/>
      <c r="K2" s="43"/>
    </row>
    <row r="3" spans="1:11" x14ac:dyDescent="0.35">
      <c r="B3" s="9" t="s">
        <v>106</v>
      </c>
      <c r="C3" s="9" t="s">
        <v>107</v>
      </c>
      <c r="D3" s="9" t="s">
        <v>108</v>
      </c>
      <c r="E3" s="10" t="s">
        <v>109</v>
      </c>
      <c r="F3" s="9" t="s">
        <v>40</v>
      </c>
      <c r="G3" s="9" t="s">
        <v>41</v>
      </c>
      <c r="H3" s="9" t="s">
        <v>42</v>
      </c>
      <c r="I3" s="9" t="s">
        <v>43</v>
      </c>
      <c r="J3" s="9" t="s">
        <v>44</v>
      </c>
      <c r="K3" s="9" t="s">
        <v>114</v>
      </c>
    </row>
    <row r="5" spans="1:11" x14ac:dyDescent="0.35">
      <c r="B5" s="11" t="s">
        <v>0</v>
      </c>
      <c r="C5" s="11" t="s">
        <v>1</v>
      </c>
      <c r="D5" s="11">
        <v>2017</v>
      </c>
      <c r="E5" s="12">
        <v>140000</v>
      </c>
      <c r="F5" s="8">
        <v>0.111</v>
      </c>
      <c r="G5" s="13">
        <f>SUM(F5*43560)</f>
        <v>4835.16</v>
      </c>
      <c r="H5" s="14">
        <f t="shared" ref="H5:H10" si="0">SUM(E5/G5)</f>
        <v>28.954574409119864</v>
      </c>
      <c r="I5" s="14">
        <v>70000</v>
      </c>
      <c r="J5" s="14">
        <v>32000</v>
      </c>
      <c r="K5" s="14">
        <f>E5-J5</f>
        <v>108000</v>
      </c>
    </row>
    <row r="6" spans="1:11" x14ac:dyDescent="0.35">
      <c r="B6" s="11" t="s">
        <v>6</v>
      </c>
      <c r="C6" s="11" t="s">
        <v>7</v>
      </c>
      <c r="D6" s="11">
        <v>2017</v>
      </c>
      <c r="E6" s="12">
        <v>145000</v>
      </c>
      <c r="F6" s="8">
        <v>0.11600000000000001</v>
      </c>
      <c r="G6" s="13">
        <f t="shared" ref="G6:G10" si="1">SUM(F6*43560)</f>
        <v>5052.96</v>
      </c>
      <c r="H6" s="14">
        <f t="shared" si="0"/>
        <v>28.69605142332415</v>
      </c>
      <c r="I6" s="14">
        <v>70000</v>
      </c>
      <c r="J6" s="14">
        <v>32000</v>
      </c>
      <c r="K6" s="14">
        <f t="shared" ref="K6:K31" si="2">E6-J6</f>
        <v>113000</v>
      </c>
    </row>
    <row r="7" spans="1:11" x14ac:dyDescent="0.35">
      <c r="B7" s="11" t="s">
        <v>13</v>
      </c>
      <c r="C7" s="11" t="s">
        <v>14</v>
      </c>
      <c r="D7" s="11">
        <v>2017</v>
      </c>
      <c r="E7" s="12">
        <v>169000</v>
      </c>
      <c r="F7" s="8">
        <v>9.4E-2</v>
      </c>
      <c r="G7" s="13">
        <f t="shared" si="1"/>
        <v>4094.64</v>
      </c>
      <c r="H7" s="14">
        <f t="shared" si="0"/>
        <v>41.273469706738567</v>
      </c>
      <c r="I7" s="14">
        <v>70000</v>
      </c>
      <c r="J7" s="14">
        <v>32000</v>
      </c>
      <c r="K7" s="14">
        <f t="shared" si="2"/>
        <v>137000</v>
      </c>
    </row>
    <row r="8" spans="1:11" x14ac:dyDescent="0.35">
      <c r="B8" s="11" t="s">
        <v>19</v>
      </c>
      <c r="C8" s="11" t="s">
        <v>20</v>
      </c>
      <c r="D8" s="11">
        <v>2017</v>
      </c>
      <c r="E8" s="12">
        <v>139900</v>
      </c>
      <c r="F8" s="8">
        <v>0.28399999999999997</v>
      </c>
      <c r="G8" s="13">
        <f t="shared" si="1"/>
        <v>12371.039999999999</v>
      </c>
      <c r="H8" s="14">
        <f t="shared" si="0"/>
        <v>11.308669279219856</v>
      </c>
      <c r="I8" s="14">
        <v>70000</v>
      </c>
      <c r="J8" s="14">
        <v>32000</v>
      </c>
      <c r="K8" s="14">
        <f t="shared" si="2"/>
        <v>107900</v>
      </c>
    </row>
    <row r="9" spans="1:11" x14ac:dyDescent="0.35">
      <c r="B9" s="11" t="s">
        <v>21</v>
      </c>
      <c r="C9" s="11" t="s">
        <v>22</v>
      </c>
      <c r="D9" s="11">
        <v>2017</v>
      </c>
      <c r="E9" s="12">
        <v>131000</v>
      </c>
      <c r="F9" s="8">
        <v>0.11700000000000001</v>
      </c>
      <c r="G9" s="13">
        <f t="shared" si="1"/>
        <v>5096.5200000000004</v>
      </c>
      <c r="H9" s="14">
        <f t="shared" si="0"/>
        <v>25.703813582601459</v>
      </c>
      <c r="I9" s="14">
        <v>70000</v>
      </c>
      <c r="J9" s="14">
        <v>32000</v>
      </c>
      <c r="K9" s="14">
        <f t="shared" si="2"/>
        <v>99000</v>
      </c>
    </row>
    <row r="10" spans="1:11" s="17" customFormat="1" ht="16" thickBot="1" x14ac:dyDescent="0.4">
      <c r="A10" s="41"/>
      <c r="B10" s="15" t="s">
        <v>32</v>
      </c>
      <c r="C10" s="15" t="s">
        <v>33</v>
      </c>
      <c r="D10" s="15">
        <v>2017</v>
      </c>
      <c r="E10" s="16">
        <v>120000</v>
      </c>
      <c r="F10" s="17">
        <v>9.7000000000000003E-2</v>
      </c>
      <c r="G10" s="18">
        <f t="shared" si="1"/>
        <v>4225.32</v>
      </c>
      <c r="H10" s="19">
        <f t="shared" si="0"/>
        <v>28.400215841640399</v>
      </c>
      <c r="I10" s="19">
        <v>70000</v>
      </c>
      <c r="J10" s="19">
        <v>32000</v>
      </c>
      <c r="K10" s="19">
        <f t="shared" si="2"/>
        <v>88000</v>
      </c>
    </row>
    <row r="11" spans="1:11" s="27" customFormat="1" ht="18.5" x14ac:dyDescent="0.45">
      <c r="A11" s="42"/>
      <c r="B11" s="20"/>
      <c r="C11" s="21">
        <v>2017</v>
      </c>
      <c r="D11" s="22" t="s">
        <v>105</v>
      </c>
      <c r="E11" s="23">
        <f>SUM(E5:E10)/6</f>
        <v>140816.66666666666</v>
      </c>
      <c r="F11" s="24">
        <f>SUM(F5:F10)/6</f>
        <v>0.13649999999999998</v>
      </c>
      <c r="G11" s="25">
        <f>SUM(G5:G10)/6</f>
        <v>5945.94</v>
      </c>
      <c r="H11" s="26">
        <f>SUM(H5:H10)/6</f>
        <v>27.389465707107387</v>
      </c>
      <c r="K11" s="27">
        <f t="shared" si="2"/>
        <v>140816.66666666666</v>
      </c>
    </row>
    <row r="12" spans="1:11" x14ac:dyDescent="0.35">
      <c r="C12" s="28"/>
      <c r="G12" s="13">
        <f t="shared" ref="G12:G31" si="3">SUM(F12*43560)</f>
        <v>0</v>
      </c>
      <c r="H12" s="14" t="s">
        <v>39</v>
      </c>
      <c r="I12" s="14" t="s">
        <v>39</v>
      </c>
      <c r="J12" s="14"/>
      <c r="K12" s="14">
        <f t="shared" si="2"/>
        <v>0</v>
      </c>
    </row>
    <row r="13" spans="1:11" x14ac:dyDescent="0.35">
      <c r="B13" s="11" t="s">
        <v>15</v>
      </c>
      <c r="C13" s="11" t="s">
        <v>16</v>
      </c>
      <c r="D13" s="11">
        <v>2018</v>
      </c>
      <c r="E13" s="12">
        <v>165000</v>
      </c>
      <c r="F13" s="8">
        <v>9.1999999999999998E-2</v>
      </c>
      <c r="G13" s="13">
        <f t="shared" si="3"/>
        <v>4007.52</v>
      </c>
      <c r="H13" s="14">
        <f>SUM(E13/G13)</f>
        <v>41.172595520421609</v>
      </c>
      <c r="I13" s="14">
        <v>70000</v>
      </c>
      <c r="J13" s="14">
        <v>32000</v>
      </c>
      <c r="K13" s="14">
        <f t="shared" si="2"/>
        <v>133000</v>
      </c>
    </row>
    <row r="14" spans="1:11" x14ac:dyDescent="0.35">
      <c r="B14" s="11" t="s">
        <v>25</v>
      </c>
      <c r="C14" s="11" t="s">
        <v>26</v>
      </c>
      <c r="D14" s="11">
        <v>2018</v>
      </c>
      <c r="E14" s="12">
        <v>80000</v>
      </c>
      <c r="F14" s="8">
        <v>9.8000000000000004E-2</v>
      </c>
      <c r="G14" s="13">
        <f t="shared" si="3"/>
        <v>4268.88</v>
      </c>
      <c r="H14" s="14">
        <f>SUM(E14/G14)</f>
        <v>18.740278480538219</v>
      </c>
      <c r="I14" s="14">
        <v>70000</v>
      </c>
      <c r="J14" s="14">
        <v>32000</v>
      </c>
      <c r="K14" s="14">
        <f t="shared" si="2"/>
        <v>48000</v>
      </c>
    </row>
    <row r="15" spans="1:11" x14ac:dyDescent="0.35">
      <c r="B15" s="11" t="s">
        <v>27</v>
      </c>
      <c r="C15" s="11" t="s">
        <v>28</v>
      </c>
      <c r="D15" s="11">
        <v>2018</v>
      </c>
      <c r="E15" s="12">
        <v>130000</v>
      </c>
      <c r="F15" s="8">
        <v>9.7000000000000003E-2</v>
      </c>
      <c r="G15" s="13">
        <f t="shared" si="3"/>
        <v>4225.32</v>
      </c>
      <c r="H15" s="14">
        <f>SUM(E15/G15)</f>
        <v>30.766900495110431</v>
      </c>
      <c r="I15" s="14">
        <v>70000</v>
      </c>
      <c r="J15" s="14">
        <v>32000</v>
      </c>
      <c r="K15" s="14">
        <f t="shared" si="2"/>
        <v>98000</v>
      </c>
    </row>
    <row r="16" spans="1:11" x14ac:dyDescent="0.35">
      <c r="B16" s="11" t="s">
        <v>34</v>
      </c>
      <c r="C16" s="11" t="s">
        <v>35</v>
      </c>
      <c r="D16" s="11">
        <v>2018</v>
      </c>
      <c r="E16" s="12">
        <v>115000</v>
      </c>
      <c r="F16" s="8">
        <v>0.108</v>
      </c>
      <c r="G16" s="13">
        <f t="shared" si="3"/>
        <v>4704.4799999999996</v>
      </c>
      <c r="H16" s="14">
        <f>SUM(E16/G16)</f>
        <v>24.444784545794651</v>
      </c>
      <c r="I16" s="14">
        <v>70000</v>
      </c>
      <c r="J16" s="14">
        <v>32000</v>
      </c>
      <c r="K16" s="14">
        <f t="shared" si="2"/>
        <v>83000</v>
      </c>
    </row>
    <row r="17" spans="1:11" s="17" customFormat="1" ht="16" thickBot="1" x14ac:dyDescent="0.4">
      <c r="A17" s="41"/>
      <c r="B17" s="15" t="s">
        <v>36</v>
      </c>
      <c r="C17" s="15" t="s">
        <v>37</v>
      </c>
      <c r="D17" s="15">
        <v>2018</v>
      </c>
      <c r="E17" s="16">
        <v>158250</v>
      </c>
      <c r="F17" s="17">
        <v>0.317</v>
      </c>
      <c r="G17" s="18">
        <f t="shared" si="3"/>
        <v>13808.52</v>
      </c>
      <c r="H17" s="19">
        <f>SUM(E17/G17)</f>
        <v>11.460315805024724</v>
      </c>
      <c r="I17" s="19">
        <v>70000</v>
      </c>
      <c r="J17" s="19">
        <v>34500</v>
      </c>
      <c r="K17" s="19">
        <f t="shared" si="2"/>
        <v>123750</v>
      </c>
    </row>
    <row r="18" spans="1:11" s="27" customFormat="1" ht="18.5" x14ac:dyDescent="0.45">
      <c r="A18" s="42"/>
      <c r="B18" s="20"/>
      <c r="C18" s="29">
        <v>2018</v>
      </c>
      <c r="D18" s="22" t="s">
        <v>105</v>
      </c>
      <c r="E18" s="23">
        <f>SUM(E13:E17)/5</f>
        <v>129650</v>
      </c>
      <c r="F18" s="30">
        <f>SUM(F13:F17)/5</f>
        <v>0.1424</v>
      </c>
      <c r="G18" s="31">
        <f>SUM(G13:G17)/5</f>
        <v>6202.9439999999995</v>
      </c>
      <c r="H18" s="32">
        <f>SUM(H13:H17)/5</f>
        <v>25.316974969377927</v>
      </c>
      <c r="I18" s="33"/>
      <c r="J18" s="33"/>
      <c r="K18" s="33">
        <f t="shared" si="2"/>
        <v>129650</v>
      </c>
    </row>
    <row r="19" spans="1:11" x14ac:dyDescent="0.35">
      <c r="C19" s="34"/>
      <c r="G19" s="13"/>
      <c r="H19" s="14"/>
      <c r="I19" s="14"/>
      <c r="J19" s="14"/>
      <c r="K19" s="14">
        <f t="shared" si="2"/>
        <v>0</v>
      </c>
    </row>
    <row r="20" spans="1:11" ht="16.5" customHeight="1" x14ac:dyDescent="0.35">
      <c r="B20" s="11" t="s">
        <v>2</v>
      </c>
      <c r="C20" s="11" t="s">
        <v>3</v>
      </c>
      <c r="D20" s="11">
        <v>2019</v>
      </c>
      <c r="E20" s="12">
        <v>125000</v>
      </c>
      <c r="F20" s="8">
        <v>0.1</v>
      </c>
      <c r="G20" s="13">
        <f t="shared" si="3"/>
        <v>4356</v>
      </c>
      <c r="H20" s="14">
        <f t="shared" ref="H20:H31" si="4">SUM(E20/G20)</f>
        <v>28.69605142332415</v>
      </c>
      <c r="I20" s="14">
        <v>70000</v>
      </c>
      <c r="J20" s="14">
        <v>28500</v>
      </c>
      <c r="K20" s="14">
        <f t="shared" si="2"/>
        <v>96500</v>
      </c>
    </row>
    <row r="21" spans="1:11" x14ac:dyDescent="0.35">
      <c r="B21" s="11" t="s">
        <v>4</v>
      </c>
      <c r="C21" s="11" t="s">
        <v>5</v>
      </c>
      <c r="D21" s="11">
        <v>2019</v>
      </c>
      <c r="E21" s="12">
        <v>143000</v>
      </c>
      <c r="F21" s="8">
        <v>0.112</v>
      </c>
      <c r="G21" s="13">
        <f t="shared" si="3"/>
        <v>4878.72</v>
      </c>
      <c r="H21" s="14">
        <f t="shared" si="4"/>
        <v>29.310966810966811</v>
      </c>
      <c r="I21" s="14">
        <v>70000</v>
      </c>
      <c r="J21" s="14">
        <v>0</v>
      </c>
      <c r="K21" s="14">
        <f t="shared" si="2"/>
        <v>143000</v>
      </c>
    </row>
    <row r="22" spans="1:11" x14ac:dyDescent="0.35">
      <c r="B22" s="11" t="s">
        <v>6</v>
      </c>
      <c r="C22" s="11" t="s">
        <v>7</v>
      </c>
      <c r="D22" s="11">
        <v>2019</v>
      </c>
      <c r="E22" s="12">
        <v>146000</v>
      </c>
      <c r="F22" s="8">
        <v>0.11600000000000001</v>
      </c>
      <c r="G22" s="13">
        <f t="shared" si="3"/>
        <v>5052.96</v>
      </c>
      <c r="H22" s="14">
        <f t="shared" si="4"/>
        <v>28.893955226243627</v>
      </c>
      <c r="I22" s="14">
        <v>70000</v>
      </c>
      <c r="J22" s="14">
        <v>32000</v>
      </c>
      <c r="K22" s="14">
        <f t="shared" si="2"/>
        <v>114000</v>
      </c>
    </row>
    <row r="23" spans="1:11" x14ac:dyDescent="0.35">
      <c r="B23" s="11" t="s">
        <v>110</v>
      </c>
      <c r="C23" s="11" t="s">
        <v>8</v>
      </c>
      <c r="D23" s="11">
        <v>2019</v>
      </c>
      <c r="E23" s="12">
        <v>46250</v>
      </c>
      <c r="F23" s="8">
        <v>0.109</v>
      </c>
      <c r="G23" s="13">
        <f t="shared" si="3"/>
        <v>4748.04</v>
      </c>
      <c r="H23" s="14">
        <f t="shared" si="4"/>
        <v>9.7408614923210415</v>
      </c>
      <c r="I23" s="14">
        <v>70000</v>
      </c>
      <c r="J23" s="14">
        <v>0</v>
      </c>
      <c r="K23" s="14">
        <f t="shared" si="2"/>
        <v>46250</v>
      </c>
    </row>
    <row r="24" spans="1:11" x14ac:dyDescent="0.35">
      <c r="B24" s="11" t="s">
        <v>9</v>
      </c>
      <c r="C24" s="11" t="s">
        <v>10</v>
      </c>
      <c r="D24" s="11">
        <v>2019</v>
      </c>
      <c r="E24" s="12">
        <v>100000</v>
      </c>
      <c r="F24" s="8">
        <v>0.115</v>
      </c>
      <c r="G24" s="13">
        <f t="shared" si="3"/>
        <v>5009.4000000000005</v>
      </c>
      <c r="H24" s="14">
        <f t="shared" si="4"/>
        <v>19.962470555355928</v>
      </c>
      <c r="I24" s="14">
        <v>70000</v>
      </c>
      <c r="J24" s="14">
        <v>32000</v>
      </c>
      <c r="K24" s="14">
        <f t="shared" si="2"/>
        <v>68000</v>
      </c>
    </row>
    <row r="25" spans="1:11" x14ac:dyDescent="0.35">
      <c r="B25" s="11" t="s">
        <v>11</v>
      </c>
      <c r="C25" s="11" t="s">
        <v>12</v>
      </c>
      <c r="D25" s="11">
        <v>2019</v>
      </c>
      <c r="E25" s="12">
        <v>110000</v>
      </c>
      <c r="F25" s="8">
        <v>0.108</v>
      </c>
      <c r="G25" s="13">
        <f t="shared" si="3"/>
        <v>4704.4799999999996</v>
      </c>
      <c r="H25" s="14">
        <f t="shared" si="4"/>
        <v>23.381967826412271</v>
      </c>
      <c r="I25" s="14">
        <v>70000</v>
      </c>
      <c r="J25" s="14">
        <v>32000</v>
      </c>
      <c r="K25" s="14">
        <f t="shared" si="2"/>
        <v>78000</v>
      </c>
    </row>
    <row r="26" spans="1:11" x14ac:dyDescent="0.35">
      <c r="B26" s="11" t="s">
        <v>13</v>
      </c>
      <c r="C26" s="11" t="s">
        <v>14</v>
      </c>
      <c r="D26" s="11">
        <v>2019</v>
      </c>
      <c r="E26" s="12">
        <v>149000</v>
      </c>
      <c r="F26" s="8">
        <v>9.4E-2</v>
      </c>
      <c r="G26" s="13">
        <f t="shared" si="3"/>
        <v>4094.64</v>
      </c>
      <c r="H26" s="14">
        <f t="shared" si="4"/>
        <v>36.389035421917434</v>
      </c>
      <c r="I26" s="14">
        <v>70000</v>
      </c>
      <c r="J26" s="14">
        <v>32000</v>
      </c>
      <c r="K26" s="14">
        <f t="shared" si="2"/>
        <v>117000</v>
      </c>
    </row>
    <row r="27" spans="1:11" x14ac:dyDescent="0.35">
      <c r="B27" s="11" t="s">
        <v>17</v>
      </c>
      <c r="C27" s="11" t="s">
        <v>18</v>
      </c>
      <c r="D27" s="11">
        <v>2019</v>
      </c>
      <c r="E27" s="12">
        <v>110000</v>
      </c>
      <c r="F27" s="8">
        <v>0.11600000000000001</v>
      </c>
      <c r="G27" s="13">
        <f t="shared" si="3"/>
        <v>5052.96</v>
      </c>
      <c r="H27" s="14">
        <f t="shared" si="4"/>
        <v>21.76941832114246</v>
      </c>
      <c r="I27" s="14">
        <v>70000</v>
      </c>
      <c r="J27" s="14">
        <v>28500</v>
      </c>
      <c r="K27" s="14">
        <f t="shared" si="2"/>
        <v>81500</v>
      </c>
    </row>
    <row r="28" spans="1:11" x14ac:dyDescent="0.35">
      <c r="B28" s="11" t="s">
        <v>23</v>
      </c>
      <c r="C28" s="11" t="s">
        <v>24</v>
      </c>
      <c r="D28" s="11">
        <v>2019</v>
      </c>
      <c r="E28" s="12">
        <v>70000</v>
      </c>
      <c r="F28" s="8">
        <v>9.8000000000000004E-2</v>
      </c>
      <c r="G28" s="13">
        <f t="shared" si="3"/>
        <v>4268.88</v>
      </c>
      <c r="H28" s="14">
        <f t="shared" si="4"/>
        <v>16.397743670470941</v>
      </c>
      <c r="I28" s="14">
        <v>70000</v>
      </c>
      <c r="J28" s="14">
        <v>32000</v>
      </c>
      <c r="K28" s="14">
        <f t="shared" si="2"/>
        <v>38000</v>
      </c>
    </row>
    <row r="29" spans="1:11" x14ac:dyDescent="0.35">
      <c r="B29" s="11" t="s">
        <v>111</v>
      </c>
      <c r="C29" s="11" t="s">
        <v>29</v>
      </c>
      <c r="D29" s="11">
        <v>2019</v>
      </c>
      <c r="E29" s="12">
        <v>30000</v>
      </c>
      <c r="F29" s="8">
        <v>0.09</v>
      </c>
      <c r="G29" s="13">
        <f t="shared" si="3"/>
        <v>3920.3999999999996</v>
      </c>
      <c r="H29" s="14">
        <f t="shared" si="4"/>
        <v>7.6522803795531074</v>
      </c>
      <c r="I29" s="14">
        <v>70000</v>
      </c>
      <c r="J29" s="14">
        <v>0</v>
      </c>
      <c r="K29" s="14">
        <f t="shared" si="2"/>
        <v>30000</v>
      </c>
    </row>
    <row r="30" spans="1:11" x14ac:dyDescent="0.35">
      <c r="B30" s="11" t="s">
        <v>30</v>
      </c>
      <c r="C30" s="11" t="s">
        <v>31</v>
      </c>
      <c r="D30" s="11">
        <v>2019</v>
      </c>
      <c r="E30" s="12">
        <v>110000</v>
      </c>
      <c r="F30" s="8">
        <v>9.2999999999999999E-2</v>
      </c>
      <c r="G30" s="13">
        <f t="shared" si="3"/>
        <v>4051.08</v>
      </c>
      <c r="H30" s="14">
        <f t="shared" si="4"/>
        <v>27.153252959704574</v>
      </c>
      <c r="I30" s="14">
        <v>70000</v>
      </c>
      <c r="J30" s="14">
        <v>0</v>
      </c>
      <c r="K30" s="14">
        <f t="shared" si="2"/>
        <v>110000</v>
      </c>
    </row>
    <row r="31" spans="1:11" s="17" customFormat="1" ht="16" thickBot="1" x14ac:dyDescent="0.4">
      <c r="A31" s="41"/>
      <c r="B31" s="15" t="s">
        <v>36</v>
      </c>
      <c r="C31" s="15" t="s">
        <v>37</v>
      </c>
      <c r="D31" s="15">
        <v>2019</v>
      </c>
      <c r="E31" s="16">
        <v>155000</v>
      </c>
      <c r="F31" s="17">
        <v>0.317</v>
      </c>
      <c r="G31" s="18">
        <f t="shared" si="3"/>
        <v>13808.52</v>
      </c>
      <c r="H31" s="19">
        <f t="shared" si="4"/>
        <v>11.224953869060551</v>
      </c>
      <c r="I31" s="19">
        <v>70000</v>
      </c>
      <c r="J31" s="19">
        <v>34500</v>
      </c>
      <c r="K31" s="19">
        <f t="shared" si="2"/>
        <v>120500</v>
      </c>
    </row>
    <row r="32" spans="1:11" s="27" customFormat="1" ht="18.5" x14ac:dyDescent="0.45">
      <c r="A32" s="42"/>
      <c r="B32" s="20"/>
      <c r="C32" s="22">
        <v>2019</v>
      </c>
      <c r="D32" s="22" t="s">
        <v>105</v>
      </c>
      <c r="E32" s="23">
        <f>SUM(E20:E31)/12</f>
        <v>107854.16666666667</v>
      </c>
      <c r="F32" s="30">
        <f>SUM(F20:F31)/12</f>
        <v>0.12233333333333334</v>
      </c>
      <c r="G32" s="35">
        <f>SUM(G20:G31)/12</f>
        <v>5328.84</v>
      </c>
      <c r="H32" s="36">
        <f>SUM(H20:H31)/12</f>
        <v>21.714413163039406</v>
      </c>
    </row>
    <row r="33" spans="1:11" s="27" customFormat="1" ht="18.5" x14ac:dyDescent="0.45">
      <c r="A33" s="42"/>
      <c r="B33" s="20"/>
      <c r="C33" s="22"/>
      <c r="D33" s="37"/>
      <c r="E33" s="44">
        <f>SUM(E20+E21+E22+E24+E25+E26+E27+E28+E30+E31)/10</f>
        <v>121800</v>
      </c>
      <c r="F33" s="45">
        <f>SUM(F20+F21+F22+F24+F25+F26+F27+F28+F30+F31)/10</f>
        <v>0.12689999999999999</v>
      </c>
      <c r="G33" s="46">
        <f>SUM(G20+G21+G22+G24+G25+G26+G27+G28+G30+G31)/10</f>
        <v>5527.7640000000001</v>
      </c>
      <c r="H33" s="47">
        <f>SUM(H20+H21+H22+H24+H25+H26+H27+H28+H30+H31)/10</f>
        <v>24.317981608459874</v>
      </c>
      <c r="K33" s="36">
        <f>AVERAGE(K5:K31)</f>
        <v>90809.876543209873</v>
      </c>
    </row>
    <row r="34" spans="1:11" ht="18.5" x14ac:dyDescent="0.45">
      <c r="J34" s="48" t="s">
        <v>115</v>
      </c>
      <c r="K34" s="49">
        <f>K33/G33</f>
        <v>16.427958310667726</v>
      </c>
    </row>
    <row r="36" spans="1:11" x14ac:dyDescent="0.35">
      <c r="B36" s="38" t="s">
        <v>112</v>
      </c>
      <c r="F36" s="39" t="s">
        <v>39</v>
      </c>
    </row>
    <row r="37" spans="1:11" x14ac:dyDescent="0.35">
      <c r="B37" s="38" t="s">
        <v>113</v>
      </c>
      <c r="F37" s="39" t="s">
        <v>39</v>
      </c>
    </row>
    <row r="38" spans="1:11" x14ac:dyDescent="0.35">
      <c r="B38" s="40"/>
      <c r="F38" s="39" t="s">
        <v>39</v>
      </c>
    </row>
    <row r="39" spans="1:11" x14ac:dyDescent="0.35">
      <c r="F39" s="39" t="s">
        <v>39</v>
      </c>
    </row>
  </sheetData>
  <mergeCells count="1">
    <mergeCell ref="B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8" zoomScale="89" zoomScaleNormal="89" workbookViewId="0">
      <selection activeCell="A13" sqref="A13"/>
    </sheetView>
  </sheetViews>
  <sheetFormatPr defaultColWidth="8.83203125" defaultRowHeight="15.5" x14ac:dyDescent="0.35"/>
  <cols>
    <col min="1" max="1" width="27.83203125" customWidth="1"/>
    <col min="2" max="2" width="10.33203125" bestFit="1" customWidth="1"/>
    <col min="3" max="3" width="21.83203125" bestFit="1" customWidth="1"/>
    <col min="4" max="4" width="17.83203125" bestFit="1" customWidth="1"/>
    <col min="5" max="5" width="7.1640625" bestFit="1" customWidth="1"/>
    <col min="6" max="6" width="8.1640625" bestFit="1" customWidth="1"/>
    <col min="7" max="7" width="6.6640625" bestFit="1" customWidth="1"/>
    <col min="8" max="8" width="16.6640625" style="1" bestFit="1" customWidth="1"/>
  </cols>
  <sheetData>
    <row r="1" spans="1:8" ht="21" x14ac:dyDescent="0.5">
      <c r="A1" s="7" t="s">
        <v>47</v>
      </c>
    </row>
    <row r="2" spans="1:8" ht="21" x14ac:dyDescent="0.5">
      <c r="A2" s="7" t="s">
        <v>101</v>
      </c>
    </row>
    <row r="3" spans="1:8" s="3" customFormat="1" ht="13" x14ac:dyDescent="0.3">
      <c r="A3" s="3" t="s">
        <v>49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54</v>
      </c>
      <c r="G3" s="3" t="s">
        <v>55</v>
      </c>
      <c r="H3" s="5" t="s">
        <v>56</v>
      </c>
    </row>
    <row r="4" spans="1:8" x14ac:dyDescent="0.35">
      <c r="A4" s="4" t="s">
        <v>45</v>
      </c>
    </row>
    <row r="6" spans="1:8" x14ac:dyDescent="0.35">
      <c r="A6" s="4" t="s">
        <v>46</v>
      </c>
    </row>
    <row r="7" spans="1:8" x14ac:dyDescent="0.35">
      <c r="A7" t="s">
        <v>60</v>
      </c>
      <c r="B7" s="2">
        <v>43781</v>
      </c>
      <c r="C7" t="s">
        <v>61</v>
      </c>
      <c r="D7" t="s">
        <v>62</v>
      </c>
      <c r="E7">
        <v>0.317</v>
      </c>
      <c r="F7" t="s">
        <v>37</v>
      </c>
      <c r="G7" t="s">
        <v>59</v>
      </c>
      <c r="H7" s="1">
        <v>155000</v>
      </c>
    </row>
    <row r="8" spans="1:8" x14ac:dyDescent="0.35">
      <c r="A8" t="s">
        <v>48</v>
      </c>
      <c r="B8" s="2">
        <v>43782</v>
      </c>
      <c r="C8" t="s">
        <v>58</v>
      </c>
      <c r="D8" t="s">
        <v>57</v>
      </c>
      <c r="E8">
        <v>0.108</v>
      </c>
      <c r="F8" t="s">
        <v>12</v>
      </c>
      <c r="G8" t="s">
        <v>59</v>
      </c>
      <c r="H8" s="1">
        <v>110000</v>
      </c>
    </row>
    <row r="9" spans="1:8" x14ac:dyDescent="0.35">
      <c r="A9" s="4" t="s">
        <v>63</v>
      </c>
    </row>
    <row r="10" spans="1:8" x14ac:dyDescent="0.35">
      <c r="A10" t="s">
        <v>64</v>
      </c>
      <c r="B10" s="2">
        <v>43748</v>
      </c>
      <c r="C10" t="s">
        <v>65</v>
      </c>
      <c r="D10" t="s">
        <v>66</v>
      </c>
      <c r="E10">
        <v>0.09</v>
      </c>
      <c r="F10" t="s">
        <v>29</v>
      </c>
      <c r="G10" t="s">
        <v>59</v>
      </c>
      <c r="H10" s="1">
        <v>30000</v>
      </c>
    </row>
    <row r="11" spans="1:8" x14ac:dyDescent="0.35">
      <c r="A11" t="s">
        <v>67</v>
      </c>
      <c r="B11" s="2">
        <v>43748</v>
      </c>
      <c r="C11" t="s">
        <v>65</v>
      </c>
      <c r="D11" t="s">
        <v>68</v>
      </c>
      <c r="E11">
        <v>9.8000000000000004E-2</v>
      </c>
      <c r="F11" t="s">
        <v>24</v>
      </c>
      <c r="G11" t="s">
        <v>59</v>
      </c>
      <c r="H11" s="1">
        <v>70000</v>
      </c>
    </row>
    <row r="12" spans="1:8" x14ac:dyDescent="0.35">
      <c r="A12" s="4" t="s">
        <v>70</v>
      </c>
    </row>
    <row r="13" spans="1:8" x14ac:dyDescent="0.35">
      <c r="A13" t="s">
        <v>102</v>
      </c>
      <c r="B13" s="2">
        <v>43718</v>
      </c>
      <c r="C13" t="s">
        <v>103</v>
      </c>
      <c r="D13" t="s">
        <v>104</v>
      </c>
      <c r="E13">
        <v>9.4E-2</v>
      </c>
      <c r="F13" t="s">
        <v>14</v>
      </c>
      <c r="G13" t="s">
        <v>59</v>
      </c>
      <c r="H13" s="1">
        <v>149000</v>
      </c>
    </row>
    <row r="14" spans="1:8" x14ac:dyDescent="0.35">
      <c r="A14" s="4" t="s">
        <v>69</v>
      </c>
    </row>
    <row r="15" spans="1:8" x14ac:dyDescent="0.35">
      <c r="A15" t="s">
        <v>97</v>
      </c>
      <c r="B15" s="2">
        <v>43692</v>
      </c>
      <c r="C15" t="s">
        <v>98</v>
      </c>
      <c r="D15" t="s">
        <v>99</v>
      </c>
      <c r="E15">
        <v>0.112</v>
      </c>
      <c r="F15" t="s">
        <v>5</v>
      </c>
      <c r="G15" t="s">
        <v>100</v>
      </c>
      <c r="H15" s="1">
        <v>143000</v>
      </c>
    </row>
    <row r="16" spans="1:8" x14ac:dyDescent="0.35">
      <c r="A16" s="4" t="s">
        <v>71</v>
      </c>
    </row>
    <row r="17" spans="1:8" x14ac:dyDescent="0.35">
      <c r="A17" t="s">
        <v>72</v>
      </c>
      <c r="B17" s="2">
        <v>43649</v>
      </c>
      <c r="C17" t="s">
        <v>73</v>
      </c>
      <c r="D17" t="s">
        <v>74</v>
      </c>
      <c r="E17">
        <v>0.109</v>
      </c>
      <c r="F17" t="s">
        <v>8</v>
      </c>
      <c r="G17" t="s">
        <v>59</v>
      </c>
      <c r="H17" s="1">
        <v>46250</v>
      </c>
    </row>
    <row r="18" spans="1:8" x14ac:dyDescent="0.35">
      <c r="A18" s="6" t="s">
        <v>75</v>
      </c>
      <c r="B18" s="2">
        <v>43671</v>
      </c>
      <c r="C18" t="s">
        <v>76</v>
      </c>
      <c r="D18" t="s">
        <v>77</v>
      </c>
      <c r="E18">
        <v>0.1</v>
      </c>
      <c r="F18" t="s">
        <v>3</v>
      </c>
      <c r="G18" t="s">
        <v>59</v>
      </c>
      <c r="H18" s="1">
        <v>125000</v>
      </c>
    </row>
    <row r="19" spans="1:8" x14ac:dyDescent="0.35">
      <c r="A19" s="4" t="s">
        <v>78</v>
      </c>
    </row>
    <row r="20" spans="1:8" x14ac:dyDescent="0.35">
      <c r="A20" t="s">
        <v>95</v>
      </c>
    </row>
    <row r="21" spans="1:8" x14ac:dyDescent="0.35">
      <c r="A21" s="4" t="s">
        <v>79</v>
      </c>
    </row>
    <row r="22" spans="1:8" x14ac:dyDescent="0.35">
      <c r="A22" t="s">
        <v>80</v>
      </c>
      <c r="B22" s="2">
        <v>43600</v>
      </c>
      <c r="C22" t="s">
        <v>81</v>
      </c>
      <c r="D22" t="s">
        <v>82</v>
      </c>
      <c r="E22">
        <v>0.11600000000000001</v>
      </c>
      <c r="F22" t="s">
        <v>18</v>
      </c>
      <c r="G22" t="s">
        <v>59</v>
      </c>
      <c r="H22" s="1">
        <v>110000</v>
      </c>
    </row>
    <row r="23" spans="1:8" x14ac:dyDescent="0.35">
      <c r="A23" t="s">
        <v>83</v>
      </c>
      <c r="B23" s="2">
        <v>43591</v>
      </c>
      <c r="C23" t="s">
        <v>84</v>
      </c>
      <c r="D23" t="s">
        <v>85</v>
      </c>
      <c r="E23">
        <v>0.115</v>
      </c>
      <c r="F23" t="s">
        <v>10</v>
      </c>
      <c r="G23" t="s">
        <v>59</v>
      </c>
      <c r="H23" s="1">
        <v>100000</v>
      </c>
    </row>
    <row r="24" spans="1:8" x14ac:dyDescent="0.35">
      <c r="A24" s="4" t="s">
        <v>89</v>
      </c>
    </row>
    <row r="25" spans="1:8" x14ac:dyDescent="0.35">
      <c r="A25" t="s">
        <v>86</v>
      </c>
      <c r="B25" s="2">
        <v>43579</v>
      </c>
      <c r="C25" t="s">
        <v>87</v>
      </c>
      <c r="D25" t="s">
        <v>88</v>
      </c>
      <c r="E25">
        <v>0.11600000000000001</v>
      </c>
      <c r="F25" t="s">
        <v>7</v>
      </c>
      <c r="G25" t="s">
        <v>59</v>
      </c>
      <c r="H25" s="1">
        <v>146000</v>
      </c>
    </row>
    <row r="26" spans="1:8" x14ac:dyDescent="0.35">
      <c r="A26" s="4" t="s">
        <v>90</v>
      </c>
    </row>
    <row r="27" spans="1:8" x14ac:dyDescent="0.35">
      <c r="A27" t="s">
        <v>91</v>
      </c>
      <c r="B27" s="2">
        <v>43553</v>
      </c>
      <c r="C27" t="s">
        <v>92</v>
      </c>
      <c r="D27" t="s">
        <v>93</v>
      </c>
      <c r="E27">
        <v>9.2999999999999999E-2</v>
      </c>
      <c r="F27" t="s">
        <v>31</v>
      </c>
      <c r="G27" t="s">
        <v>59</v>
      </c>
      <c r="H27" s="1">
        <v>110000</v>
      </c>
    </row>
    <row r="28" spans="1:8" x14ac:dyDescent="0.35">
      <c r="A28" s="4" t="s">
        <v>94</v>
      </c>
    </row>
    <row r="29" spans="1:8" x14ac:dyDescent="0.35">
      <c r="A29" t="s">
        <v>95</v>
      </c>
    </row>
    <row r="30" spans="1:8" x14ac:dyDescent="0.35">
      <c r="A30" s="4" t="s">
        <v>96</v>
      </c>
    </row>
    <row r="31" spans="1:8" x14ac:dyDescent="0.35">
      <c r="A31" t="s">
        <v>95</v>
      </c>
    </row>
  </sheetData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2017 - 2019 Lot Sales</vt:lpstr>
      <vt:lpstr>2019 Grayson County by Month</vt:lpstr>
      <vt:lpstr>'2019 Grayson County by Month'!Print_Area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DeHart</dc:creator>
  <cp:lastModifiedBy>Esterson, Glenn</cp:lastModifiedBy>
  <cp:lastPrinted>2020-04-17T19:01:05Z</cp:lastPrinted>
  <dcterms:created xsi:type="dcterms:W3CDTF">2019-11-05T11:40:04Z</dcterms:created>
  <dcterms:modified xsi:type="dcterms:W3CDTF">2020-04-30T09:18:51Z</dcterms:modified>
</cp:coreProperties>
</file>